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\Association Benefits Dropbox\Widgets\"/>
    </mc:Choice>
  </mc:AlternateContent>
  <xr:revisionPtr revIDLastSave="0" documentId="13_ncr:1_{6238D6CB-B81F-4B0E-AF9F-9A5716742210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VISION" sheetId="1" r:id="rId1"/>
  </sheets>
  <definedNames>
    <definedName name="_xlnm.Print_Area" localSheetId="0">VISION!$A$2:$F$49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22" i="1" l="1"/>
  <c r="C9" i="1" l="1"/>
  <c r="B24" i="1" l="1"/>
  <c r="C10" i="1" l="1"/>
  <c r="D10" i="1"/>
  <c r="D17" i="1" l="1"/>
  <c r="D32" i="1" l="1"/>
  <c r="C20" i="1" l="1"/>
  <c r="D18" i="1" l="1"/>
  <c r="D20" i="1"/>
  <c r="C19" i="1"/>
  <c r="D19" i="1" s="1"/>
  <c r="C16" i="1"/>
  <c r="C15" i="1"/>
  <c r="C14" i="1"/>
  <c r="C13" i="1"/>
  <c r="C12" i="1"/>
  <c r="C11" i="1"/>
  <c r="B23" i="1" l="1"/>
  <c r="B28" i="1" s="1"/>
  <c r="B25" i="1"/>
  <c r="B26" i="1" l="1"/>
  <c r="B27" i="1" s="1"/>
</calcChain>
</file>

<file path=xl/sharedStrings.xml><?xml version="1.0" encoding="utf-8"?>
<sst xmlns="http://schemas.openxmlformats.org/spreadsheetml/2006/main" count="52" uniqueCount="46">
  <si>
    <t>What benefit amount does the patient have (fill in $1500 or $1000)?</t>
  </si>
  <si>
    <t>Refraction Fees?</t>
  </si>
  <si>
    <t>DATA NEEDED</t>
  </si>
  <si>
    <t>Payment cap</t>
  </si>
  <si>
    <t>How much benefit does the patient have remaining in their policy?</t>
  </si>
  <si>
    <t>Patient Overage</t>
  </si>
  <si>
    <t xml:space="preserve">Total ML Funds available = </t>
  </si>
  <si>
    <t>Which policy year is the patient in? (YR1 = 60,  YR2 = 70, YR 3 = 80)</t>
  </si>
  <si>
    <t xml:space="preserve">Patient bill in excess of funds remaining = </t>
  </si>
  <si>
    <t xml:space="preserve">TOTAL PATIENT BILL DUE = </t>
  </si>
  <si>
    <t>Total Out of Pocket</t>
  </si>
  <si>
    <t>If Cash Only Patient</t>
  </si>
  <si>
    <t>Frame Retail Fee?</t>
  </si>
  <si>
    <t>SV lens Fee?</t>
  </si>
  <si>
    <t>ST 28 Bifocal Fee?</t>
  </si>
  <si>
    <t>Trifocal Fee?</t>
  </si>
  <si>
    <t>Progressive Fee?</t>
  </si>
  <si>
    <t>AR Fee?</t>
  </si>
  <si>
    <t>Polycarbonate Fee?</t>
  </si>
  <si>
    <t>Transitions Fee?</t>
  </si>
  <si>
    <t>Contact lens fitting Fee?</t>
  </si>
  <si>
    <t>Contact lens product Fee?</t>
  </si>
  <si>
    <t>NOTES</t>
  </si>
  <si>
    <t>One frame per year limit  -  bill patient overage</t>
  </si>
  <si>
    <t xml:space="preserve"> One fit per year - balance bill patient</t>
  </si>
  <si>
    <t xml:space="preserve">One supply per year -  balance bill patient </t>
  </si>
  <si>
    <t xml:space="preserve">One exam per year limit </t>
  </si>
  <si>
    <t xml:space="preserve">One refraction per year limit </t>
  </si>
  <si>
    <t xml:space="preserve">One pair per year limit </t>
  </si>
  <si>
    <t>Non covered service - Patient Responsible</t>
  </si>
  <si>
    <t>Misc. non covered items?</t>
  </si>
  <si>
    <t>ML Allowed Amount</t>
  </si>
  <si>
    <t>ML  Reimbursement =</t>
  </si>
  <si>
    <t>Patient Deductible Due =</t>
  </si>
  <si>
    <t>Patient Overage Fees Due =</t>
  </si>
  <si>
    <t xml:space="preserve">Remaining Policy Benefits Available = </t>
  </si>
  <si>
    <t>INSTRUCTIONS:</t>
  </si>
  <si>
    <t>5. ML is Manhattan Life which is the carrier.</t>
  </si>
  <si>
    <t>Exam Fees?</t>
  </si>
  <si>
    <t>1. Make sure you have the benefit amount in cell B4</t>
  </si>
  <si>
    <t>2. Make sure you have the remaining amount in cell B5</t>
  </si>
  <si>
    <t>3. Place in deductible if met ($100 per year) NOT per vision, dental or hearing in cell B6</t>
  </si>
  <si>
    <t>4. Place policy year percentage    Year 1 =60% Year 2 =70% Year 3 = 80% in cell B7</t>
  </si>
  <si>
    <t>*Calculator adjusts deductible properly when patient receives an exam. If materials only purchase, and deductible has not been met, ManhattanLife will subtract deductible first and then will reimburse 60%, 70%, 80% up to policy maximum benefits.</t>
  </si>
  <si>
    <t>How much of the deductible has been paid (fill in up to $100)?*</t>
  </si>
  <si>
    <t>Rev. 3/8/2021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</si>
</sst>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/>
    </xf>
    <xf numFmtId="44" fontId="3" fillId="2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44" fontId="2" fillId="4" borderId="0" xfId="0" applyNumberFormat="1" applyFont="1" applyFill="1"/>
    <xf numFmtId="0" fontId="4" fillId="4" borderId="0" xfId="0" applyFont="1" applyFill="1"/>
    <xf numFmtId="44" fontId="2" fillId="4" borderId="0" xfId="1" applyFont="1" applyFill="1" applyAlignment="1">
      <alignment horizontal="center"/>
    </xf>
    <xf numFmtId="0" fontId="0" fillId="4" borderId="0" xfId="0" applyFill="1"/>
    <xf numFmtId="44" fontId="6" fillId="4" borderId="0" xfId="0" applyNumberFormat="1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44" fontId="2" fillId="4" borderId="0" xfId="1" applyFont="1" applyFill="1"/>
    <xf numFmtId="44" fontId="8" fillId="4" borderId="0" xfId="1" applyFont="1" applyFill="1"/>
    <xf numFmtId="0" fontId="7" fillId="4" borderId="0" xfId="0" applyFont="1" applyFill="1"/>
    <xf numFmtId="44" fontId="8" fillId="4" borderId="0" xfId="1" applyFont="1" applyFill="1" applyAlignment="1">
      <alignment horizontal="center"/>
    </xf>
    <xf numFmtId="0" fontId="9" fillId="5" borderId="0" xfId="0" applyFont="1" applyFill="1"/>
    <xf numFmtId="0" fontId="9" fillId="0" borderId="0" xfId="0" applyFont="1"/>
    <xf numFmtId="0" fontId="6" fillId="6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4" fillId="6" borderId="0" xfId="0" applyFont="1" applyFill="1"/>
    <xf numFmtId="44" fontId="6" fillId="6" borderId="0" xfId="1" applyFont="1" applyFill="1" applyAlignment="1">
      <alignment horizontal="center"/>
    </xf>
    <xf numFmtId="0" fontId="2" fillId="6" borderId="0" xfId="0" applyFont="1" applyFill="1"/>
    <xf numFmtId="44" fontId="3" fillId="3" borderId="0" xfId="1" applyFont="1" applyFill="1" applyProtection="1">
      <protection locked="0"/>
    </xf>
    <xf numFmtId="9" fontId="3" fillId="3" borderId="0" xfId="2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3" fillId="5" borderId="0" xfId="0" applyFont="1" applyFill="1"/>
    <xf numFmtId="0" fontId="0" fillId="0" borderId="0" xfId="0" applyProtection="1"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44" fontId="3" fillId="2" borderId="0" xfId="1" applyFont="1" applyFill="1" applyProtection="1">
      <protection hidden="1"/>
    </xf>
    <xf numFmtId="44" fontId="3" fillId="2" borderId="0" xfId="1" applyFont="1" applyFill="1" applyAlignment="1" applyProtection="1">
      <alignment horizontal="center"/>
      <protection hidden="1"/>
    </xf>
    <xf numFmtId="44" fontId="3" fillId="2" borderId="0" xfId="1" applyNumberFormat="1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9" fillId="4" borderId="0" xfId="0" applyFont="1" applyFill="1"/>
    <xf numFmtId="0" fontId="8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5" borderId="0" xfId="0" applyFill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40505</xdr:colOff>
      <xdr:row>0</xdr:row>
      <xdr:rowOff>490035</xdr:rowOff>
    </xdr:from>
    <xdr:ext cx="4842644" cy="84369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FF92DEA-5FEA-44C8-B1E0-322D4EC92EC0}"/>
            </a:ext>
          </a:extLst>
        </xdr:cNvPr>
        <xdr:cNvSpPr/>
      </xdr:nvSpPr>
      <xdr:spPr>
        <a:xfrm>
          <a:off x="4922068" y="490035"/>
          <a:ext cx="4842644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MOA DVH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Vision Calculator</a:t>
          </a:r>
        </a:p>
      </xdr:txBody>
    </xdr:sp>
    <xdr:clientData/>
  </xdr:oneCellAnchor>
  <xdr:twoCellAnchor editAs="oneCell">
    <xdr:from>
      <xdr:col>6</xdr:col>
      <xdr:colOff>3473303</xdr:colOff>
      <xdr:row>0</xdr:row>
      <xdr:rowOff>272861</xdr:rowOff>
    </xdr:from>
    <xdr:to>
      <xdr:col>6</xdr:col>
      <xdr:colOff>5851607</xdr:colOff>
      <xdr:row>0</xdr:row>
      <xdr:rowOff>1264239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8186A-A149-4A08-BA40-0BFF1C0E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43268" y="272861"/>
          <a:ext cx="2378304" cy="991378"/>
        </a:xfrm>
        <a:prstGeom prst="rect">
          <a:avLst/>
        </a:prstGeom>
      </xdr:spPr>
    </xdr:pic>
    <xdr:clientData/>
  </xdr:twoCellAnchor>
  <xdr:twoCellAnchor editAs="oneCell">
    <xdr:from>
      <xdr:col>0</xdr:col>
      <xdr:colOff>104111</xdr:colOff>
      <xdr:row>0</xdr:row>
      <xdr:rowOff>110756</xdr:rowOff>
    </xdr:from>
    <xdr:to>
      <xdr:col>0</xdr:col>
      <xdr:colOff>1979497</xdr:colOff>
      <xdr:row>0</xdr:row>
      <xdr:rowOff>1344118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07495-09AE-425E-9EB0-7A2119B4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11" y="110756"/>
          <a:ext cx="1875386" cy="1233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07"/>
  <sheetViews>
    <sheetView showGridLines="0" tabSelected="1" zoomScale="86" zoomScaleNormal="86" zoomScaleSheetLayoutView="100" workbookViewId="0">
      <selection activeCell="B4" sqref="B4"/>
    </sheetView>
  </sheetViews>
  <sheetFormatPr defaultRowHeight="14.4" x14ac:dyDescent="0.55000000000000004"/>
  <cols>
    <col min="1" max="1" width="68.26171875" bestFit="1" customWidth="1"/>
    <col min="2" max="2" width="14.578125" bestFit="1" customWidth="1"/>
    <col min="3" max="3" width="21" style="36" customWidth="1"/>
    <col min="4" max="4" width="16" style="36" bestFit="1" customWidth="1"/>
    <col min="5" max="5" width="13.83984375" style="6" hidden="1" customWidth="1"/>
    <col min="6" max="6" width="0.578125" hidden="1" customWidth="1"/>
    <col min="7" max="7" width="81.68359375" customWidth="1"/>
  </cols>
  <sheetData>
    <row r="1" spans="1:60" ht="106.8" customHeight="1" x14ac:dyDescent="0.55000000000000004"/>
    <row r="2" spans="1:60" x14ac:dyDescent="0.55000000000000004">
      <c r="A2" s="28" t="s">
        <v>2</v>
      </c>
      <c r="B2" s="29"/>
      <c r="C2" s="37" t="s">
        <v>31</v>
      </c>
      <c r="D2" s="37" t="s">
        <v>5</v>
      </c>
      <c r="E2" s="30" t="s">
        <v>3</v>
      </c>
      <c r="F2" s="26"/>
      <c r="G2" s="26" t="s">
        <v>22</v>
      </c>
    </row>
    <row r="3" spans="1:60" s="3" customFormat="1" x14ac:dyDescent="0.55000000000000004">
      <c r="A3" s="7"/>
      <c r="B3" s="8"/>
      <c r="C3" s="38"/>
      <c r="D3" s="38"/>
      <c r="E3" s="10"/>
      <c r="F3" s="9"/>
      <c r="G3" s="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0" x14ac:dyDescent="0.55000000000000004">
      <c r="A4" s="31" t="s">
        <v>0</v>
      </c>
      <c r="B4" s="32"/>
      <c r="C4" s="39"/>
      <c r="D4" s="39"/>
      <c r="E4" s="5"/>
      <c r="F4" s="3"/>
      <c r="G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x14ac:dyDescent="0.55000000000000004">
      <c r="A5" s="31" t="s">
        <v>4</v>
      </c>
      <c r="B5" s="32"/>
      <c r="C5" s="39"/>
      <c r="D5" s="39"/>
      <c r="E5" s="5"/>
      <c r="F5" s="3"/>
      <c r="G5" s="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x14ac:dyDescent="0.55000000000000004">
      <c r="A6" s="31" t="s">
        <v>44</v>
      </c>
      <c r="B6" s="32"/>
      <c r="C6" s="39"/>
      <c r="D6" s="40"/>
      <c r="E6" s="5"/>
      <c r="F6" s="3"/>
      <c r="G6" s="3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x14ac:dyDescent="0.55000000000000004">
      <c r="A7" s="31" t="s">
        <v>7</v>
      </c>
      <c r="B7" s="33"/>
      <c r="C7" s="39"/>
      <c r="D7" s="39"/>
      <c r="E7" s="5"/>
      <c r="F7" s="28"/>
      <c r="G7" s="2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</row>
    <row r="8" spans="1:60" x14ac:dyDescent="0.55000000000000004">
      <c r="A8" s="4" t="s">
        <v>38</v>
      </c>
      <c r="B8" s="34"/>
      <c r="C8" s="41">
        <f>IF(B6&lt;100, IF(B8=0, 0, 100),IF(B8=0, 0, IF((B8*B7)&gt;100,100,B8*B7)))</f>
        <v>0</v>
      </c>
      <c r="D8" s="41"/>
      <c r="E8" s="5">
        <v>100</v>
      </c>
      <c r="F8" s="1"/>
      <c r="G8" s="1" t="s">
        <v>26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x14ac:dyDescent="0.55000000000000004">
      <c r="A9" s="4" t="s">
        <v>1</v>
      </c>
      <c r="B9" s="34"/>
      <c r="C9" s="41">
        <f>IF((B9*B7)&gt;35,35,B9*B7)</f>
        <v>0</v>
      </c>
      <c r="D9" s="41"/>
      <c r="E9" s="5">
        <v>35</v>
      </c>
      <c r="F9" s="1"/>
      <c r="G9" s="1" t="s">
        <v>27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x14ac:dyDescent="0.55000000000000004">
      <c r="A10" s="4" t="s">
        <v>12</v>
      </c>
      <c r="B10" s="34"/>
      <c r="C10" s="41">
        <f>IF((B10*B7)&gt;200,200,B10*B7)</f>
        <v>0</v>
      </c>
      <c r="D10" s="41">
        <f>IF((B10*B7)&gt;200,(B10*B7)-200,0)</f>
        <v>0</v>
      </c>
      <c r="E10" s="5">
        <v>200</v>
      </c>
      <c r="F10" s="26"/>
      <c r="G10" s="26" t="s">
        <v>23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x14ac:dyDescent="0.55000000000000004">
      <c r="A11" s="4" t="s">
        <v>13</v>
      </c>
      <c r="B11" s="34"/>
      <c r="C11" s="41">
        <f>IF(B11*B7&gt;75,75,B11*B7)</f>
        <v>0</v>
      </c>
      <c r="D11" s="41"/>
      <c r="E11" s="5">
        <v>75</v>
      </c>
      <c r="F11" s="1"/>
      <c r="G11" s="1" t="s">
        <v>28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x14ac:dyDescent="0.55000000000000004">
      <c r="A12" s="4" t="s">
        <v>14</v>
      </c>
      <c r="B12" s="34"/>
      <c r="C12" s="41">
        <f>IF(B12*B7&gt;125,125,B12*B7)</f>
        <v>0</v>
      </c>
      <c r="D12" s="41"/>
      <c r="E12" s="5">
        <v>125</v>
      </c>
      <c r="F12" s="1"/>
      <c r="G12" s="1" t="s">
        <v>28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x14ac:dyDescent="0.55000000000000004">
      <c r="A13" s="4" t="s">
        <v>15</v>
      </c>
      <c r="B13" s="34"/>
      <c r="C13" s="41">
        <f>IF(B13*B7&gt;150,150,B13*B7)</f>
        <v>0</v>
      </c>
      <c r="D13" s="41"/>
      <c r="E13" s="5">
        <v>150</v>
      </c>
      <c r="F13" s="1"/>
      <c r="G13" s="1" t="s">
        <v>28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55000000000000004">
      <c r="A14" s="4" t="s">
        <v>16</v>
      </c>
      <c r="B14" s="34"/>
      <c r="C14" s="41">
        <f>IF(B14*B7&gt;300,300,B14*B7)</f>
        <v>0</v>
      </c>
      <c r="D14" s="41"/>
      <c r="E14" s="5">
        <v>300</v>
      </c>
      <c r="F14" s="1"/>
      <c r="G14" s="1" t="s">
        <v>28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55000000000000004">
      <c r="A15" s="4" t="s">
        <v>17</v>
      </c>
      <c r="B15" s="34"/>
      <c r="C15" s="41">
        <f>IF(B15*B7&gt;105,105,B15*B7)</f>
        <v>0</v>
      </c>
      <c r="D15" s="41"/>
      <c r="E15" s="5">
        <v>105</v>
      </c>
      <c r="F15" s="1"/>
      <c r="G15" s="1" t="s">
        <v>28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55000000000000004">
      <c r="A16" s="4" t="s">
        <v>18</v>
      </c>
      <c r="B16" s="34"/>
      <c r="C16" s="41">
        <f>IF(B16*B7&gt;100,100,B16*B7)</f>
        <v>0</v>
      </c>
      <c r="D16" s="41"/>
      <c r="E16" s="5">
        <v>100</v>
      </c>
      <c r="F16" s="1"/>
      <c r="G16" s="1" t="s">
        <v>28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x14ac:dyDescent="0.55000000000000004">
      <c r="A17" s="4" t="s">
        <v>19</v>
      </c>
      <c r="B17" s="34"/>
      <c r="C17" s="41"/>
      <c r="D17" s="41">
        <f>B17</f>
        <v>0</v>
      </c>
      <c r="E17" s="5"/>
      <c r="F17" s="1"/>
      <c r="G17" s="1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x14ac:dyDescent="0.55000000000000004">
      <c r="A18" s="4" t="s">
        <v>30</v>
      </c>
      <c r="B18" s="34"/>
      <c r="C18" s="41"/>
      <c r="D18" s="41">
        <f>B18</f>
        <v>0</v>
      </c>
      <c r="E18" s="5"/>
      <c r="F18" s="1"/>
      <c r="G18" s="1" t="s">
        <v>29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x14ac:dyDescent="0.55000000000000004">
      <c r="A19" s="4" t="s">
        <v>20</v>
      </c>
      <c r="B19" s="34"/>
      <c r="C19" s="41">
        <f>IF(B19*B7&gt;60,60,B19*B7)</f>
        <v>0</v>
      </c>
      <c r="D19" s="42">
        <f>B19-C19</f>
        <v>0</v>
      </c>
      <c r="E19" s="5">
        <v>60</v>
      </c>
      <c r="F19" s="26"/>
      <c r="G19" s="26" t="s">
        <v>24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x14ac:dyDescent="0.55000000000000004">
      <c r="A20" s="4" t="s">
        <v>21</v>
      </c>
      <c r="B20" s="34"/>
      <c r="C20" s="41">
        <f>IF(B20*B7&gt;300,300,B20*B7)</f>
        <v>0</v>
      </c>
      <c r="D20" s="41">
        <f>B20-C20</f>
        <v>0</v>
      </c>
      <c r="E20" s="5">
        <v>300</v>
      </c>
      <c r="F20" s="26"/>
      <c r="G20" s="26" t="s">
        <v>25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x14ac:dyDescent="0.55000000000000004">
      <c r="A21" s="2"/>
      <c r="B21" s="3"/>
      <c r="C21" s="39"/>
      <c r="D21" s="39"/>
      <c r="E21" s="5"/>
      <c r="F21" s="27"/>
      <c r="G21" s="2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s="14" customFormat="1" x14ac:dyDescent="0.55000000000000004">
      <c r="A22" s="18" t="s">
        <v>6</v>
      </c>
      <c r="B22" s="11">
        <f>B4-(B4-B5)</f>
        <v>0</v>
      </c>
      <c r="C22" s="43"/>
      <c r="D22" s="43"/>
      <c r="E22" s="13"/>
      <c r="F22" s="12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s="14" customFormat="1" x14ac:dyDescent="0.55000000000000004">
      <c r="A23" s="18" t="s">
        <v>32</v>
      </c>
      <c r="B23" s="15">
        <f>IF(B6=100,SUM(C8:C20),((-100+B6)+SUM(C8:C20)))</f>
        <v>-100</v>
      </c>
      <c r="C23" s="43"/>
      <c r="D23" s="43"/>
      <c r="E23" s="13"/>
      <c r="F23" s="12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1:60" s="14" customFormat="1" x14ac:dyDescent="0.55000000000000004">
      <c r="A24" s="18" t="s">
        <v>33</v>
      </c>
      <c r="B24" s="15">
        <f>IF(B6=100,0,100-B6)</f>
        <v>100</v>
      </c>
      <c r="C24" s="43"/>
      <c r="D24" s="43"/>
      <c r="E24" s="13"/>
      <c r="F24" s="12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s="14" customFormat="1" x14ac:dyDescent="0.55000000000000004">
      <c r="A25" s="18" t="s">
        <v>34</v>
      </c>
      <c r="B25" s="15">
        <f>SUM(D10+D19+D20+D18+D17)</f>
        <v>0</v>
      </c>
      <c r="C25" s="43"/>
      <c r="D25" s="43"/>
      <c r="E25" s="13"/>
      <c r="F25" s="12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x14ac:dyDescent="0.55000000000000004">
      <c r="A26" s="19" t="s">
        <v>8</v>
      </c>
      <c r="B26" s="20">
        <f>IF(B23&lt;B22,0,(B23-B22))</f>
        <v>0</v>
      </c>
      <c r="C26" s="43"/>
      <c r="D26" s="43"/>
      <c r="E26" s="13"/>
      <c r="F26" s="12"/>
      <c r="G26" s="1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s="25" customFormat="1" ht="18.3" x14ac:dyDescent="0.7">
      <c r="A27" s="49" t="s">
        <v>9</v>
      </c>
      <c r="B27" s="21">
        <f>B24+B25+B26</f>
        <v>100</v>
      </c>
      <c r="C27" s="44"/>
      <c r="D27" s="44"/>
      <c r="E27" s="23"/>
      <c r="F27" s="22"/>
      <c r="G27" s="4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0" s="25" customFormat="1" ht="18.3" x14ac:dyDescent="0.7">
      <c r="A28" s="50" t="s">
        <v>35</v>
      </c>
      <c r="B28" s="21">
        <f>IF(B22&gt;B23, (B22-B23), 0)</f>
        <v>100</v>
      </c>
      <c r="C28" s="44"/>
      <c r="D28" s="44"/>
      <c r="E28" s="23"/>
      <c r="F28" s="22"/>
      <c r="G28" s="48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 x14ac:dyDescent="0.55000000000000004">
      <c r="A29" s="16" t="s">
        <v>45</v>
      </c>
      <c r="B29" s="16"/>
      <c r="C29" s="45"/>
      <c r="D29" s="45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x14ac:dyDescent="0.55000000000000004">
      <c r="A30" s="16"/>
      <c r="B30" s="16"/>
      <c r="C30" s="45"/>
      <c r="D30" s="45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x14ac:dyDescent="0.55000000000000004">
      <c r="A31" s="35" t="s">
        <v>36</v>
      </c>
      <c r="B31" s="16"/>
      <c r="C31" s="45"/>
      <c r="D31" s="45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x14ac:dyDescent="0.55000000000000004">
      <c r="A32" s="16" t="s">
        <v>39</v>
      </c>
      <c r="B32" s="16"/>
      <c r="C32" s="46" t="s">
        <v>10</v>
      </c>
      <c r="D32" s="47">
        <f>SUM(B8:B20)</f>
        <v>0</v>
      </c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x14ac:dyDescent="0.55000000000000004">
      <c r="A33" s="16" t="s">
        <v>40</v>
      </c>
      <c r="B33" s="16"/>
      <c r="C33" s="46" t="s">
        <v>11</v>
      </c>
      <c r="D33" s="45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x14ac:dyDescent="0.55000000000000004">
      <c r="A34" s="16" t="s">
        <v>41</v>
      </c>
      <c r="B34" s="16"/>
      <c r="C34" s="45"/>
      <c r="D34" s="45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x14ac:dyDescent="0.55000000000000004">
      <c r="A35" s="16" t="s">
        <v>42</v>
      </c>
      <c r="B35" s="16"/>
      <c r="C35" s="45"/>
      <c r="D35" s="45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x14ac:dyDescent="0.55000000000000004">
      <c r="A36" s="16" t="s">
        <v>37</v>
      </c>
      <c r="B36" s="16"/>
      <c r="C36" s="45"/>
      <c r="D36" s="45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x14ac:dyDescent="0.55000000000000004">
      <c r="A37" s="16"/>
      <c r="B37" s="16"/>
      <c r="C37" s="45"/>
      <c r="D37" s="45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x14ac:dyDescent="0.55000000000000004">
      <c r="A38" s="51" t="s">
        <v>43</v>
      </c>
      <c r="B38" s="51"/>
      <c r="C38" s="51"/>
      <c r="D38" s="51"/>
      <c r="E38" s="51"/>
      <c r="F38" s="51"/>
      <c r="G38" s="51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</row>
    <row r="39" spans="1:60" x14ac:dyDescent="0.55000000000000004">
      <c r="A39" s="16"/>
      <c r="B39" s="16"/>
      <c r="C39" s="45"/>
      <c r="D39" s="45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</row>
    <row r="40" spans="1:60" x14ac:dyDescent="0.55000000000000004">
      <c r="A40" s="35"/>
      <c r="B40" s="35"/>
      <c r="C40" s="45"/>
      <c r="D40" s="45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60" x14ac:dyDescent="0.55000000000000004">
      <c r="A41" s="16"/>
      <c r="B41" s="16"/>
      <c r="C41" s="45"/>
      <c r="D41" s="45"/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60" x14ac:dyDescent="0.55000000000000004">
      <c r="A42" s="16"/>
      <c r="B42" s="16"/>
      <c r="C42" s="45"/>
      <c r="D42" s="45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60" x14ac:dyDescent="0.55000000000000004">
      <c r="A43" s="16"/>
      <c r="B43" s="16"/>
      <c r="C43" s="45"/>
      <c r="D43" s="45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60" x14ac:dyDescent="0.55000000000000004">
      <c r="A44" s="16"/>
      <c r="B44" s="16"/>
      <c r="C44" s="45"/>
      <c r="D44" s="45"/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60" x14ac:dyDescent="0.55000000000000004">
      <c r="A45" s="16"/>
      <c r="B45" s="16"/>
      <c r="C45" s="45"/>
      <c r="D45" s="45"/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60" x14ac:dyDescent="0.55000000000000004">
      <c r="A46" s="16"/>
      <c r="B46" s="16"/>
      <c r="C46" s="45"/>
      <c r="D46" s="45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60" x14ac:dyDescent="0.55000000000000004">
      <c r="A47" s="16"/>
      <c r="B47" s="16"/>
      <c r="C47" s="45"/>
      <c r="D47" s="45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60" x14ac:dyDescent="0.55000000000000004">
      <c r="A48" s="16"/>
      <c r="B48" s="16"/>
      <c r="C48" s="45"/>
      <c r="D48" s="45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55000000000000004">
      <c r="A49" s="16"/>
      <c r="B49" s="16"/>
      <c r="C49" s="45"/>
      <c r="D49" s="45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55000000000000004">
      <c r="A50" s="16"/>
      <c r="B50" s="16"/>
      <c r="C50" s="45"/>
      <c r="D50" s="45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55000000000000004">
      <c r="A51" s="16"/>
      <c r="B51" s="16"/>
      <c r="C51" s="45"/>
      <c r="D51" s="45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55000000000000004">
      <c r="A52" s="16"/>
      <c r="B52" s="16"/>
      <c r="C52" s="45"/>
      <c r="D52" s="45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x14ac:dyDescent="0.55000000000000004">
      <c r="A53" s="16"/>
      <c r="B53" s="16"/>
      <c r="C53" s="45"/>
      <c r="D53" s="45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1:46" x14ac:dyDescent="0.55000000000000004">
      <c r="A54" s="16"/>
      <c r="B54" s="16"/>
      <c r="C54" s="45"/>
      <c r="D54" s="45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x14ac:dyDescent="0.55000000000000004">
      <c r="A55" s="16"/>
      <c r="B55" s="16"/>
      <c r="C55" s="45"/>
      <c r="D55" s="45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x14ac:dyDescent="0.55000000000000004">
      <c r="A56" s="16"/>
      <c r="B56" s="16"/>
      <c r="C56" s="45"/>
      <c r="D56" s="45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 x14ac:dyDescent="0.55000000000000004">
      <c r="A57" s="16"/>
      <c r="B57" s="16"/>
      <c r="C57" s="45"/>
      <c r="D57" s="45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 x14ac:dyDescent="0.55000000000000004">
      <c r="A58" s="16"/>
      <c r="B58" s="16"/>
      <c r="C58" s="45"/>
      <c r="D58" s="45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x14ac:dyDescent="0.55000000000000004">
      <c r="A59" s="16"/>
      <c r="B59" s="16"/>
      <c r="C59" s="45"/>
      <c r="D59" s="45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 x14ac:dyDescent="0.55000000000000004">
      <c r="A60" s="16"/>
      <c r="B60" s="16"/>
      <c r="C60" s="45"/>
      <c r="D60" s="45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x14ac:dyDescent="0.55000000000000004">
      <c r="A61" s="16"/>
      <c r="B61" s="16"/>
      <c r="C61" s="45"/>
      <c r="D61" s="45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x14ac:dyDescent="0.55000000000000004">
      <c r="A62" s="16"/>
      <c r="B62" s="16"/>
      <c r="C62" s="45"/>
      <c r="D62" s="45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x14ac:dyDescent="0.55000000000000004">
      <c r="A63" s="16"/>
      <c r="B63" s="16"/>
      <c r="C63" s="45"/>
      <c r="D63" s="45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55000000000000004">
      <c r="A64" s="16"/>
      <c r="B64" s="16"/>
      <c r="C64" s="45"/>
      <c r="D64" s="45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55000000000000004">
      <c r="A65" s="16"/>
      <c r="B65" s="16"/>
      <c r="C65" s="45"/>
      <c r="D65" s="45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55000000000000004">
      <c r="A66" s="16"/>
      <c r="B66" s="16"/>
      <c r="C66" s="45"/>
      <c r="D66" s="45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</row>
    <row r="67" spans="1:46" x14ac:dyDescent="0.55000000000000004">
      <c r="A67" s="16"/>
      <c r="B67" s="16"/>
      <c r="C67" s="45"/>
      <c r="D67" s="45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6" x14ac:dyDescent="0.55000000000000004">
      <c r="A68" s="16"/>
      <c r="B68" s="16"/>
      <c r="C68" s="45"/>
      <c r="D68" s="45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55000000000000004">
      <c r="A69" s="16"/>
      <c r="B69" s="16"/>
      <c r="C69" s="45"/>
      <c r="D69" s="45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55000000000000004">
      <c r="A70" s="16"/>
      <c r="B70" s="16"/>
      <c r="C70" s="45"/>
      <c r="D70" s="45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55000000000000004">
      <c r="A71" s="16"/>
      <c r="B71" s="16"/>
      <c r="C71" s="45"/>
      <c r="D71" s="45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x14ac:dyDescent="0.55000000000000004">
      <c r="A72" s="16"/>
      <c r="B72" s="16"/>
      <c r="C72" s="45"/>
      <c r="D72" s="45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55000000000000004">
      <c r="A73" s="16"/>
      <c r="B73" s="16"/>
      <c r="C73" s="45"/>
      <c r="D73" s="45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55000000000000004">
      <c r="A74" s="16"/>
      <c r="B74" s="16"/>
      <c r="C74" s="45"/>
      <c r="D74" s="45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55000000000000004">
      <c r="A75" s="16"/>
      <c r="B75" s="16"/>
      <c r="C75" s="45"/>
      <c r="D75" s="45"/>
      <c r="E75" s="17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55000000000000004">
      <c r="A76" s="16"/>
      <c r="B76" s="16"/>
      <c r="C76" s="45"/>
      <c r="D76" s="45"/>
      <c r="E76" s="17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55000000000000004">
      <c r="A77" s="16"/>
      <c r="B77" s="16"/>
      <c r="C77" s="45"/>
      <c r="D77" s="45"/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55000000000000004">
      <c r="A78" s="16"/>
      <c r="B78" s="16"/>
      <c r="C78" s="45"/>
      <c r="D78" s="45"/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55000000000000004">
      <c r="A79" s="16"/>
      <c r="B79" s="16"/>
      <c r="C79" s="45"/>
      <c r="D79" s="45"/>
      <c r="E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  <row r="80" spans="1:46" x14ac:dyDescent="0.55000000000000004">
      <c r="A80" s="16"/>
      <c r="B80" s="16"/>
      <c r="C80" s="45"/>
      <c r="D80" s="45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</row>
    <row r="81" spans="1:46" x14ac:dyDescent="0.55000000000000004">
      <c r="A81" s="16"/>
      <c r="B81" s="16"/>
      <c r="C81" s="45"/>
      <c r="D81" s="45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</row>
    <row r="82" spans="1:46" x14ac:dyDescent="0.55000000000000004">
      <c r="A82" s="16"/>
      <c r="B82" s="16"/>
      <c r="C82" s="45"/>
      <c r="D82" s="45"/>
      <c r="E82" s="1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x14ac:dyDescent="0.55000000000000004">
      <c r="A83" s="16"/>
      <c r="B83" s="16"/>
      <c r="C83" s="45"/>
      <c r="D83" s="45"/>
      <c r="E83" s="1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x14ac:dyDescent="0.55000000000000004">
      <c r="A84" s="16"/>
      <c r="B84" s="16"/>
      <c r="C84" s="45"/>
      <c r="D84" s="45"/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 x14ac:dyDescent="0.55000000000000004">
      <c r="A85" s="16"/>
      <c r="B85" s="16"/>
      <c r="C85" s="45"/>
      <c r="D85" s="45"/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 x14ac:dyDescent="0.55000000000000004">
      <c r="A86" s="16"/>
      <c r="B86" s="16"/>
      <c r="C86" s="45"/>
      <c r="D86" s="45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x14ac:dyDescent="0.55000000000000004">
      <c r="A87" s="16"/>
      <c r="B87" s="16"/>
      <c r="C87" s="45"/>
      <c r="D87" s="45"/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</row>
    <row r="88" spans="1:46" x14ac:dyDescent="0.55000000000000004">
      <c r="A88" s="16"/>
      <c r="B88" s="16"/>
      <c r="C88" s="45"/>
      <c r="D88" s="45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89" spans="1:46" x14ac:dyDescent="0.55000000000000004">
      <c r="A89" s="16"/>
      <c r="B89" s="16"/>
      <c r="C89" s="45"/>
      <c r="D89" s="45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</row>
    <row r="90" spans="1:46" x14ac:dyDescent="0.55000000000000004">
      <c r="A90" s="16"/>
      <c r="B90" s="16"/>
      <c r="C90" s="45"/>
      <c r="D90" s="45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</row>
    <row r="91" spans="1:46" x14ac:dyDescent="0.55000000000000004">
      <c r="A91" s="16"/>
      <c r="B91" s="16"/>
      <c r="C91" s="45"/>
      <c r="D91" s="45"/>
      <c r="E91" s="1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</row>
    <row r="92" spans="1:46" x14ac:dyDescent="0.55000000000000004">
      <c r="A92" s="16"/>
      <c r="B92" s="16"/>
      <c r="C92" s="45"/>
      <c r="D92" s="45"/>
      <c r="E92" s="1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</row>
    <row r="93" spans="1:46" x14ac:dyDescent="0.55000000000000004">
      <c r="A93" s="16"/>
      <c r="B93" s="16"/>
      <c r="C93" s="45"/>
      <c r="D93" s="45"/>
      <c r="E93" s="1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</row>
    <row r="94" spans="1:46" x14ac:dyDescent="0.55000000000000004">
      <c r="A94" s="16"/>
      <c r="B94" s="16"/>
      <c r="C94" s="45"/>
      <c r="D94" s="45"/>
      <c r="E94" s="1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</row>
    <row r="95" spans="1:46" x14ac:dyDescent="0.55000000000000004">
      <c r="A95" s="16"/>
      <c r="B95" s="16"/>
      <c r="C95" s="45"/>
      <c r="D95" s="45"/>
      <c r="E95" s="1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</row>
    <row r="96" spans="1:46" x14ac:dyDescent="0.55000000000000004">
      <c r="A96" s="16"/>
      <c r="B96" s="16"/>
      <c r="C96" s="45"/>
      <c r="D96" s="45"/>
      <c r="E96" s="1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</row>
    <row r="97" spans="1:46" x14ac:dyDescent="0.55000000000000004">
      <c r="A97" s="16"/>
      <c r="B97" s="16"/>
      <c r="C97" s="45"/>
      <c r="D97" s="45"/>
      <c r="E97" s="1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6" x14ac:dyDescent="0.55000000000000004">
      <c r="A98" s="16"/>
      <c r="B98" s="16"/>
      <c r="C98" s="45"/>
      <c r="D98" s="45"/>
      <c r="E98" s="1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6" x14ac:dyDescent="0.55000000000000004">
      <c r="A99" s="16"/>
      <c r="B99" s="16"/>
      <c r="C99" s="45"/>
      <c r="D99" s="45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x14ac:dyDescent="0.55000000000000004">
      <c r="A100" s="16"/>
      <c r="B100" s="16"/>
      <c r="C100" s="45"/>
      <c r="D100" s="45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</row>
    <row r="101" spans="1:46" x14ac:dyDescent="0.55000000000000004">
      <c r="A101" s="16"/>
      <c r="B101" s="16"/>
      <c r="C101" s="45"/>
      <c r="D101" s="45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x14ac:dyDescent="0.55000000000000004">
      <c r="A102" s="16"/>
      <c r="B102" s="16"/>
      <c r="C102" s="45"/>
      <c r="D102" s="45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</row>
    <row r="103" spans="1:46" x14ac:dyDescent="0.55000000000000004">
      <c r="A103" s="16"/>
      <c r="B103" s="16"/>
      <c r="C103" s="45"/>
      <c r="D103" s="45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x14ac:dyDescent="0.55000000000000004">
      <c r="A104" s="16"/>
      <c r="B104" s="16"/>
      <c r="C104" s="45"/>
      <c r="D104" s="45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</row>
    <row r="105" spans="1:46" x14ac:dyDescent="0.55000000000000004">
      <c r="A105" s="16"/>
      <c r="B105" s="16"/>
      <c r="C105" s="45"/>
      <c r="D105" s="45"/>
      <c r="E105" s="1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</row>
    <row r="106" spans="1:46" x14ac:dyDescent="0.55000000000000004">
      <c r="A106" s="16"/>
      <c r="B106" s="16"/>
      <c r="C106" s="45"/>
      <c r="D106" s="45"/>
      <c r="E106" s="1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</row>
    <row r="107" spans="1:46" x14ac:dyDescent="0.55000000000000004">
      <c r="A107" s="16"/>
      <c r="B107" s="16"/>
      <c r="C107" s="45"/>
      <c r="D107" s="45"/>
      <c r="E107" s="1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</sheetData>
  <sheetProtection algorithmName="SHA-512" hashValue="K4psNei362udmPBvH9MzbqMsHHq/t3vG94za9ecadHlUnS0grSnBHWAqzT3grppW+FbUsNG+nwW5W+5hIfbBTA==" saltValue="JpKwPlLlIi3itJ5O8J1MRg==" spinCount="100000" sheet="1" selectLockedCells="1"/>
  <mergeCells count="1">
    <mergeCell ref="A38:G38"/>
  </mergeCells>
  <pageMargins left="0.95" right="0.95" top="1" bottom="1" header="0.3" footer="0.3"/>
  <pageSetup scale="69" orientation="portrait" r:id="rId1"/>
  <colBreaks count="1" manualBreakCount="1">
    <brk id="4" min="1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VISION</vt:lpstr>
      <vt:lpstr>VISION!Print_Area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Penland</cp:lastModifiedBy>
  <cp:lastPrinted>2019-09-03T19:37:59Z</cp:lastPrinted>
  <dcterms:created xsi:type="dcterms:W3CDTF">2019-01-06T17:52:46Z</dcterms:created>
  <dcterms:modified xsi:type="dcterms:W3CDTF">2021-03-09T15:58:38Z</dcterms:modified>
</cp:coreProperties>
</file>